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Лист1!$3:$6</definedName>
    <definedName name="_xlnm.Print_Area" localSheetId="0">Лист1!$A$1:$K$82</definedName>
  </definedNames>
  <calcPr calcId="125725"/>
</workbook>
</file>

<file path=xl/calcChain.xml><?xml version="1.0" encoding="utf-8"?>
<calcChain xmlns="http://schemas.openxmlformats.org/spreadsheetml/2006/main">
  <c r="J81" i="1"/>
  <c r="K81" s="1"/>
  <c r="J82"/>
  <c r="K82" s="1"/>
  <c r="J80"/>
  <c r="K80" s="1"/>
  <c r="J78"/>
  <c r="K78" s="1"/>
  <c r="K77" s="1"/>
  <c r="J75"/>
  <c r="K75" s="1"/>
  <c r="J76"/>
  <c r="K76" s="1"/>
  <c r="J74"/>
  <c r="K74" s="1"/>
  <c r="J71"/>
  <c r="K71" s="1"/>
  <c r="J72"/>
  <c r="K72" s="1"/>
  <c r="J70"/>
  <c r="J65"/>
  <c r="K65" s="1"/>
  <c r="J66"/>
  <c r="K66" s="1"/>
  <c r="J67"/>
  <c r="K67" s="1"/>
  <c r="J68"/>
  <c r="K68" s="1"/>
  <c r="J64"/>
  <c r="K64" s="1"/>
  <c r="J57"/>
  <c r="K57" s="1"/>
  <c r="J58"/>
  <c r="K58" s="1"/>
  <c r="J59"/>
  <c r="K59" s="1"/>
  <c r="J60"/>
  <c r="K60" s="1"/>
  <c r="J61"/>
  <c r="K61" s="1"/>
  <c r="J62"/>
  <c r="K62" s="1"/>
  <c r="J56"/>
  <c r="K56" s="1"/>
  <c r="J54"/>
  <c r="K54" s="1"/>
  <c r="J53"/>
  <c r="J46"/>
  <c r="K46" s="1"/>
  <c r="J47"/>
  <c r="K47" s="1"/>
  <c r="J48"/>
  <c r="K48" s="1"/>
  <c r="J49"/>
  <c r="K49" s="1"/>
  <c r="J50"/>
  <c r="K50" s="1"/>
  <c r="J51"/>
  <c r="K51" s="1"/>
  <c r="J45"/>
  <c r="J43"/>
  <c r="J42"/>
  <c r="K42" s="1"/>
  <c r="J38"/>
  <c r="K38" s="1"/>
  <c r="J39"/>
  <c r="K39" s="1"/>
  <c r="J40"/>
  <c r="K40" s="1"/>
  <c r="J37"/>
  <c r="K37" s="1"/>
  <c r="J27"/>
  <c r="K27" s="1"/>
  <c r="J28"/>
  <c r="K28" s="1"/>
  <c r="J29"/>
  <c r="K29" s="1"/>
  <c r="J30"/>
  <c r="K30" s="1"/>
  <c r="J31"/>
  <c r="K31" s="1"/>
  <c r="J32"/>
  <c r="K32" s="1"/>
  <c r="J33"/>
  <c r="K33" s="1"/>
  <c r="J34"/>
  <c r="K34" s="1"/>
  <c r="J35"/>
  <c r="K35" s="1"/>
  <c r="J26"/>
  <c r="K26" s="1"/>
  <c r="J23"/>
  <c r="K23" s="1"/>
  <c r="J24"/>
  <c r="K24" s="1"/>
  <c r="J22"/>
  <c r="K22" s="1"/>
  <c r="J20"/>
  <c r="K20" s="1"/>
  <c r="J19"/>
  <c r="K19" s="1"/>
  <c r="J10"/>
  <c r="K10" s="1"/>
  <c r="J11"/>
  <c r="K11" s="1"/>
  <c r="J12"/>
  <c r="K12" s="1"/>
  <c r="J13"/>
  <c r="K13" s="1"/>
  <c r="J14"/>
  <c r="K14" s="1"/>
  <c r="J15"/>
  <c r="K15" s="1"/>
  <c r="J16"/>
  <c r="K16" s="1"/>
  <c r="J17"/>
  <c r="K17" s="1"/>
  <c r="J9"/>
  <c r="K9" s="1"/>
  <c r="E79"/>
  <c r="F79"/>
  <c r="G79"/>
  <c r="H79"/>
  <c r="I79"/>
  <c r="E77"/>
  <c r="F77"/>
  <c r="G77"/>
  <c r="H77"/>
  <c r="I77"/>
  <c r="E73"/>
  <c r="F73"/>
  <c r="G73"/>
  <c r="H73"/>
  <c r="I73"/>
  <c r="E69"/>
  <c r="F69"/>
  <c r="G69"/>
  <c r="H69"/>
  <c r="I69"/>
  <c r="E63"/>
  <c r="F63"/>
  <c r="G63"/>
  <c r="H63"/>
  <c r="I63"/>
  <c r="E55"/>
  <c r="F55"/>
  <c r="G55"/>
  <c r="H55"/>
  <c r="I55"/>
  <c r="D55"/>
  <c r="E52"/>
  <c r="F52"/>
  <c r="G52"/>
  <c r="H52"/>
  <c r="I52"/>
  <c r="E44"/>
  <c r="F44"/>
  <c r="G44"/>
  <c r="H44"/>
  <c r="I44"/>
  <c r="E41"/>
  <c r="F41"/>
  <c r="G41"/>
  <c r="H41"/>
  <c r="I41"/>
  <c r="E36"/>
  <c r="F36"/>
  <c r="G36"/>
  <c r="H36"/>
  <c r="I36"/>
  <c r="E25"/>
  <c r="F25"/>
  <c r="G25"/>
  <c r="H25"/>
  <c r="I25"/>
  <c r="E21"/>
  <c r="F21"/>
  <c r="G21"/>
  <c r="H21"/>
  <c r="I21"/>
  <c r="E8"/>
  <c r="F8"/>
  <c r="G8"/>
  <c r="H8"/>
  <c r="I8"/>
  <c r="E18"/>
  <c r="F18"/>
  <c r="G18"/>
  <c r="H18"/>
  <c r="I18"/>
  <c r="D79"/>
  <c r="D77"/>
  <c r="D73"/>
  <c r="D69"/>
  <c r="D63"/>
  <c r="D52"/>
  <c r="D44"/>
  <c r="D41"/>
  <c r="D36"/>
  <c r="D25"/>
  <c r="D21"/>
  <c r="D18"/>
  <c r="D8"/>
  <c r="J73" l="1"/>
  <c r="K18"/>
  <c r="K79"/>
  <c r="J77"/>
  <c r="H7"/>
  <c r="K73"/>
  <c r="G7"/>
  <c r="K25"/>
  <c r="I7"/>
  <c r="F7"/>
  <c r="K21"/>
  <c r="K8"/>
  <c r="E7"/>
  <c r="J52"/>
  <c r="K53"/>
  <c r="K52" s="1"/>
  <c r="K63"/>
  <c r="J63"/>
  <c r="J69"/>
  <c r="K70"/>
  <c r="K69" s="1"/>
  <c r="K55"/>
  <c r="J44"/>
  <c r="K45"/>
  <c r="K44" s="1"/>
  <c r="J41"/>
  <c r="K43"/>
  <c r="K41" s="1"/>
  <c r="K36"/>
  <c r="J36"/>
  <c r="J25"/>
  <c r="J21"/>
  <c r="J79"/>
  <c r="J55"/>
  <c r="J18"/>
  <c r="J8"/>
  <c r="D7"/>
  <c r="K7" l="1"/>
  <c r="J7"/>
</calcChain>
</file>

<file path=xl/sharedStrings.xml><?xml version="1.0" encoding="utf-8"?>
<sst xmlns="http://schemas.openxmlformats.org/spreadsheetml/2006/main" count="211" uniqueCount="108">
  <si>
    <t>тыс. рублей</t>
  </si>
  <si>
    <t>Показатели</t>
  </si>
  <si>
    <t>Изменения №</t>
  </si>
  <si>
    <t>Месяц принятия изменения</t>
  </si>
  <si>
    <t>февраль</t>
  </si>
  <si>
    <t>апрель</t>
  </si>
  <si>
    <t>июль</t>
  </si>
  <si>
    <t>декабрь</t>
  </si>
  <si>
    <t>Номер Областного закона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</si>
  <si>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</si>
  <si>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</si>
  <si>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</si>
  <si>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</si>
  <si>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</si>
  <si>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</si>
  <si>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</si>
  <si>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Международные отношения и международное сотрудничество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</si>
  <si>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</si>
  <si>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</si>
  <si>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</si>
  <si>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</si>
  <si>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</si>
  <si>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</si>
  <si>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</si>
  <si>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</si>
  <si>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</si>
  <si>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НАЦИОНАЛЬНАЯ ЭКОНОМИКА</t>
  </si>
  <si>
    <t>Общеэкономические вопросы</t>
  </si>
  <si>
    <t>Топливно-энергетический комплекс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</si>
  <si>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</si>
  <si>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</si>
  <si>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</si>
  <si>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</si>
  <si>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</si>
  <si>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</si>
  <si>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</si>
  <si>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</si>
  <si>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</si>
  <si>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</si>
  <si>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</si>
  <si>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</si>
  <si>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</si>
  <si>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</si>
  <si>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</si>
  <si>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</si>
  <si>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</si>
  <si>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</si>
  <si>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</si>
  <si>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</si>
  <si>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</si>
  <si>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</si>
  <si>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</si>
  <si>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</si>
  <si>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</si>
  <si>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</si>
  <si>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</si>
  <si>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</si>
  <si>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</si>
  <si>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</si>
  <si>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</si>
  <si>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</si>
  <si>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</si>
  <si>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</si>
  <si>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</si>
  <si>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</si>
  <si>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</si>
  <si>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</si>
  <si>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</si>
  <si>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</si>
  <si>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</si>
  <si>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</si>
  <si>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</si>
  <si>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</si>
  <si>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</si>
  <si>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</si>
  <si>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</si>
  <si>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</si>
  <si>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</si>
  <si>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</si>
  <si>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</si>
  <si>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</si>
  <si>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</si>
  <si>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</si>
  <si>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</si>
  <si>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</t>
  </si>
  <si>
    <t>сентябрь</t>
  </si>
  <si>
    <t>№ 274-ЗС 
от 21.02.2020</t>
  </si>
  <si>
    <t>№ 310-ЗС 
от 24.04.2020</t>
  </si>
  <si>
    <t>№ 375-ЗС 
от 24.09.2020</t>
  </si>
  <si>
    <t>№ 410-ЗС 
от 08.12.2020</t>
  </si>
  <si>
    <t>Итого изменения в 2020 году</t>
  </si>
  <si>
    <t>Рз</t>
  </si>
  <si>
    <t>ПР</t>
  </si>
  <si>
    <t>01</t>
  </si>
  <si>
    <t>02</t>
  </si>
  <si>
    <t>03</t>
  </si>
  <si>
    <t>04</t>
  </si>
  <si>
    <t>05</t>
  </si>
  <si>
    <t>06</t>
  </si>
  <si>
    <t>07</t>
  </si>
  <si>
    <t>08</t>
  </si>
  <si>
    <t>11</t>
  </si>
  <si>
    <t>09</t>
  </si>
  <si>
    <t>№ 256-ЗС
от 16.12.2019</t>
  </si>
  <si>
    <t>Первоначально принятый бюджет</t>
  </si>
  <si>
    <t>План с учетом всех изменений в закон о бюджете</t>
  </si>
  <si>
    <t>Сведения о внесенных изменениях в Областной закон от 16.12.2019 № 256-ЗС 
"Об областном бюджете на 2020 год и на плановый период 2021 и 2022 годов" в части расходов по разделам и подразделам за 2020 год</t>
  </si>
  <si>
    <t>№ 342-ЗС 
от 30.07.2020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</si>
</sst>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top" wrapText="1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top"/>
    </xf>
    <xf numFmtId="0" fontId="9" fillId="3" borderId="1" xfId="0" applyFont="1" applyFill="1" applyBorder="1" applyAlignment="1">
      <alignment horizontal="justify" vertical="top"/>
    </xf>
    <xf numFmtId="0" fontId="8" fillId="3" borderId="1" xfId="0" applyFont="1" applyFill="1" applyBorder="1" applyAlignment="1">
      <alignment horizontal="justify" vertical="top"/>
    </xf>
    <xf numFmtId="0" fontId="8" fillId="2" borderId="1" xfId="0" applyFont="1" applyFill="1" applyBorder="1" applyAlignment="1">
      <alignment horizontal="justify" vertical="top"/>
    </xf>
    <xf numFmtId="0" fontId="1" fillId="3" borderId="0" xfId="0" applyFont="1" applyFill="1"/>
    <xf numFmtId="0" fontId="3" fillId="0" borderId="0" xfId="0" applyFont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/>
    </xf>
    <xf numFmtId="164" fontId="9" fillId="3" borderId="1" xfId="0" applyNumberFormat="1" applyFont="1" applyFill="1" applyBorder="1" applyAlignment="1">
      <alignment horizontal="right" vertical="top"/>
    </xf>
    <xf numFmtId="164" fontId="8" fillId="2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vertical="top"/>
    </xf>
    <xf numFmtId="0" fontId="10" fillId="0" borderId="0" xfId="0" applyFont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14" fontId="5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4" fontId="5" fillId="0" borderId="10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right" vertical="top"/>
    </xf>
    <xf numFmtId="0" fontId="6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2"/>
  <sheetViews>
    <sheetView tabSelected="1" view="pageBreakPreview" zoomScaleNormal="100" zoomScaleSheetLayoutView="100" workbookViewId="0">
      <pane ySplit="6" topLeftCell="A7" activePane="bottomLeft" state="frozen"/>
      <selection pane="bottomLeft" activeCell="G6" sqref="G6"/>
    </sheetView>
  </sheetViews>
  <sheetFormatPr defaultRowHeight="15.75"/>
  <cols>
    <col min="1" max="1" width="52.28515625" customWidth="1"/>
    <col min="2" max="3" width="5.7109375" style="20" customWidth="1"/>
    <col min="4" max="4" width="18.140625" customWidth="1"/>
    <col min="5" max="5" width="14.85546875" customWidth="1"/>
    <col min="6" max="6" width="13.85546875" customWidth="1"/>
    <col min="7" max="8" width="14.7109375" customWidth="1"/>
    <col min="9" max="9" width="15" customWidth="1"/>
    <col min="10" max="10" width="16" customWidth="1"/>
    <col min="11" max="11" width="17.5703125" customWidth="1"/>
  </cols>
  <sheetData>
    <row r="1" spans="1:11" ht="54.75" customHeight="1">
      <c r="A1" s="30" t="s">
        <v>106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8" customHeight="1">
      <c r="A2" s="1"/>
      <c r="B2" s="17"/>
      <c r="C2" s="17"/>
      <c r="D2" s="1"/>
      <c r="E2" s="1"/>
      <c r="F2" s="1"/>
      <c r="G2" s="1"/>
      <c r="H2" s="1"/>
      <c r="I2" s="1"/>
      <c r="J2" s="1"/>
      <c r="K2" s="11" t="s">
        <v>0</v>
      </c>
    </row>
    <row r="3" spans="1:11" ht="47.25" customHeight="1">
      <c r="A3" s="31" t="s">
        <v>1</v>
      </c>
      <c r="B3" s="37" t="s">
        <v>91</v>
      </c>
      <c r="C3" s="38" t="s">
        <v>92</v>
      </c>
      <c r="D3" s="33" t="s">
        <v>104</v>
      </c>
      <c r="E3" s="29" t="s">
        <v>2</v>
      </c>
      <c r="F3" s="29"/>
      <c r="G3" s="29"/>
      <c r="H3" s="29"/>
      <c r="I3" s="29"/>
      <c r="J3" s="31" t="s">
        <v>90</v>
      </c>
      <c r="K3" s="33" t="s">
        <v>105</v>
      </c>
    </row>
    <row r="4" spans="1:11">
      <c r="A4" s="32"/>
      <c r="B4" s="37"/>
      <c r="C4" s="38"/>
      <c r="D4" s="34"/>
      <c r="E4" s="24">
        <v>1</v>
      </c>
      <c r="F4" s="4">
        <v>2</v>
      </c>
      <c r="G4" s="4">
        <v>3</v>
      </c>
      <c r="H4" s="4">
        <v>4</v>
      </c>
      <c r="I4" s="4">
        <v>5</v>
      </c>
      <c r="J4" s="35"/>
      <c r="K4" s="36"/>
    </row>
    <row r="5" spans="1:11" ht="15" customHeight="1">
      <c r="A5" s="21" t="s">
        <v>3</v>
      </c>
      <c r="B5" s="37"/>
      <c r="C5" s="37"/>
      <c r="D5" s="25" t="s">
        <v>7</v>
      </c>
      <c r="E5" s="3" t="s">
        <v>4</v>
      </c>
      <c r="F5" s="3" t="s">
        <v>5</v>
      </c>
      <c r="G5" s="3" t="s">
        <v>6</v>
      </c>
      <c r="H5" s="3" t="s">
        <v>85</v>
      </c>
      <c r="I5" s="3" t="s">
        <v>7</v>
      </c>
      <c r="J5" s="35"/>
      <c r="K5" s="36"/>
    </row>
    <row r="6" spans="1:11" ht="33.75" customHeight="1">
      <c r="A6" s="22" t="s">
        <v>8</v>
      </c>
      <c r="B6" s="37"/>
      <c r="C6" s="37"/>
      <c r="D6" s="23" t="s">
        <v>103</v>
      </c>
      <c r="E6" s="5" t="s">
        <v>86</v>
      </c>
      <c r="F6" s="5" t="s">
        <v>87</v>
      </c>
      <c r="G6" s="5" t="s">
        <v>107</v>
      </c>
      <c r="H6" s="5" t="s">
        <v>88</v>
      </c>
      <c r="I6" s="5" t="s">
        <v>89</v>
      </c>
      <c r="J6" s="32"/>
      <c r="K6" s="34"/>
    </row>
    <row r="7" spans="1:11">
      <c r="A7" s="9" t="s">
        <v>84</v>
      </c>
      <c r="B7" s="26"/>
      <c r="C7" s="26"/>
      <c r="D7" s="14">
        <f>D8+D18+D21+D25+D36+D41+D44+D52+D55+D63+D69+D73+D77+D79</f>
        <v>204108973.80000001</v>
      </c>
      <c r="E7" s="14">
        <f>E8+E18+E21+E25+E36+E41+E44+E52+E55+E63+E69+E73+E77+E79</f>
        <v>11166105.6</v>
      </c>
      <c r="F7" s="14">
        <f t="shared" ref="F7:K7" si="0">F8+F18+F21+F25+F36+F41+F44+F52+F55+F63+F69+F73+F77+F79</f>
        <v>-308307.19999999972</v>
      </c>
      <c r="G7" s="14">
        <f t="shared" si="0"/>
        <v>8066410.4000000004</v>
      </c>
      <c r="H7" s="14">
        <f t="shared" si="0"/>
        <v>3292431.5</v>
      </c>
      <c r="I7" s="14">
        <f t="shared" si="0"/>
        <v>2375355</v>
      </c>
      <c r="J7" s="14">
        <f t="shared" si="0"/>
        <v>24591995.300000001</v>
      </c>
      <c r="K7" s="28">
        <f t="shared" si="0"/>
        <v>228700969.09999999</v>
      </c>
    </row>
    <row r="8" spans="1:11" ht="18.75" customHeight="1">
      <c r="A8" s="8" t="s">
        <v>9</v>
      </c>
      <c r="B8" s="18" t="s">
        <v>93</v>
      </c>
      <c r="C8" s="18"/>
      <c r="D8" s="15">
        <f>SUM(D9:D17)</f>
        <v>11447667.100000001</v>
      </c>
      <c r="E8" s="15">
        <f t="shared" ref="E8:K8" si="1">SUM(E9:E17)</f>
        <v>1551335.9000000001</v>
      </c>
      <c r="F8" s="15">
        <f t="shared" si="1"/>
        <v>-1687202.5</v>
      </c>
      <c r="G8" s="15">
        <f t="shared" si="1"/>
        <v>2883955</v>
      </c>
      <c r="H8" s="15">
        <f t="shared" si="1"/>
        <v>760075.4</v>
      </c>
      <c r="I8" s="15">
        <f t="shared" si="1"/>
        <v>1721922.8</v>
      </c>
      <c r="J8" s="15">
        <f t="shared" si="1"/>
        <v>5230086.5999999996</v>
      </c>
      <c r="K8" s="15">
        <f t="shared" si="1"/>
        <v>16677753.699999999</v>
      </c>
    </row>
    <row r="9" spans="1:11" ht="48.75" customHeight="1">
      <c r="A9" s="6" t="s">
        <v>10</v>
      </c>
      <c r="B9" s="18" t="s">
        <v>93</v>
      </c>
      <c r="C9" s="18" t="s">
        <v>94</v>
      </c>
      <c r="D9" s="12">
        <v>21187.1</v>
      </c>
      <c r="E9" s="12"/>
      <c r="F9" s="12"/>
      <c r="G9" s="12"/>
      <c r="H9" s="12"/>
      <c r="I9" s="12">
        <v>-1141.5999999999999</v>
      </c>
      <c r="J9" s="16">
        <f>E9+F9+G9+H9+I9</f>
        <v>-1141.5999999999999</v>
      </c>
      <c r="K9" s="13">
        <f>D9+J9</f>
        <v>20045.5</v>
      </c>
    </row>
    <row r="10" spans="1:11" ht="64.5" customHeight="1">
      <c r="A10" s="6" t="s">
        <v>11</v>
      </c>
      <c r="B10" s="18" t="s">
        <v>93</v>
      </c>
      <c r="C10" s="18" t="s">
        <v>95</v>
      </c>
      <c r="D10" s="12">
        <v>334496.90000000002</v>
      </c>
      <c r="E10" s="12"/>
      <c r="F10" s="12">
        <v>-4045.6</v>
      </c>
      <c r="G10" s="12">
        <v>-2933.3</v>
      </c>
      <c r="H10" s="12">
        <v>-837.6</v>
      </c>
      <c r="I10" s="12">
        <v>3281.9</v>
      </c>
      <c r="J10" s="16">
        <f t="shared" ref="J10:J17" si="2">E10+F10+G10+H10+I10</f>
        <v>-4534.6000000000004</v>
      </c>
      <c r="K10" s="13">
        <f t="shared" ref="K10:K72" si="3">D10+J10</f>
        <v>329962.30000000005</v>
      </c>
    </row>
    <row r="11" spans="1:11" ht="64.5" customHeight="1">
      <c r="A11" s="6" t="s">
        <v>12</v>
      </c>
      <c r="B11" s="18" t="s">
        <v>93</v>
      </c>
      <c r="C11" s="18" t="s">
        <v>96</v>
      </c>
      <c r="D11" s="12">
        <v>559426.6</v>
      </c>
      <c r="E11" s="12">
        <v>4798.7</v>
      </c>
      <c r="F11" s="12">
        <v>-877.9</v>
      </c>
      <c r="G11" s="12">
        <v>-397</v>
      </c>
      <c r="H11" s="12">
        <v>1000.1</v>
      </c>
      <c r="I11" s="12">
        <v>-736.7</v>
      </c>
      <c r="J11" s="16">
        <f t="shared" si="2"/>
        <v>3787.2</v>
      </c>
      <c r="K11" s="13">
        <f t="shared" si="3"/>
        <v>563213.79999999993</v>
      </c>
    </row>
    <row r="12" spans="1:11">
      <c r="A12" s="6" t="s">
        <v>13</v>
      </c>
      <c r="B12" s="18" t="s">
        <v>93</v>
      </c>
      <c r="C12" s="18" t="s">
        <v>97</v>
      </c>
      <c r="D12" s="12">
        <v>479084.4</v>
      </c>
      <c r="E12" s="12"/>
      <c r="F12" s="12">
        <v>-10</v>
      </c>
      <c r="G12" s="12">
        <v>16455.7</v>
      </c>
      <c r="H12" s="12">
        <v>-1362.1</v>
      </c>
      <c r="I12" s="12">
        <v>7053.7</v>
      </c>
      <c r="J12" s="16">
        <f t="shared" si="2"/>
        <v>22137.3</v>
      </c>
      <c r="K12" s="13">
        <f t="shared" si="3"/>
        <v>501221.7</v>
      </c>
    </row>
    <row r="13" spans="1:11" ht="51.75" customHeight="1">
      <c r="A13" s="6" t="s">
        <v>14</v>
      </c>
      <c r="B13" s="18" t="s">
        <v>93</v>
      </c>
      <c r="C13" s="18" t="s">
        <v>98</v>
      </c>
      <c r="D13" s="12">
        <v>377240.5</v>
      </c>
      <c r="E13" s="12"/>
      <c r="F13" s="12">
        <v>-762.4</v>
      </c>
      <c r="G13" s="12">
        <v>-1604.6</v>
      </c>
      <c r="H13" s="12"/>
      <c r="I13" s="12">
        <v>-4614</v>
      </c>
      <c r="J13" s="16">
        <f t="shared" si="2"/>
        <v>-6981</v>
      </c>
      <c r="K13" s="13">
        <f t="shared" si="3"/>
        <v>370259.5</v>
      </c>
    </row>
    <row r="14" spans="1:11" ht="18.75" customHeight="1">
      <c r="A14" s="6" t="s">
        <v>15</v>
      </c>
      <c r="B14" s="18" t="s">
        <v>93</v>
      </c>
      <c r="C14" s="18" t="s">
        <v>99</v>
      </c>
      <c r="D14" s="12">
        <v>637999.19999999995</v>
      </c>
      <c r="E14" s="12">
        <v>5730.9</v>
      </c>
      <c r="F14" s="12">
        <v>7300</v>
      </c>
      <c r="G14" s="12">
        <v>-707.9</v>
      </c>
      <c r="H14" s="12">
        <v>-275</v>
      </c>
      <c r="I14" s="12">
        <v>-21426.6</v>
      </c>
      <c r="J14" s="16">
        <f t="shared" si="2"/>
        <v>-9378.5999999999985</v>
      </c>
      <c r="K14" s="13">
        <f t="shared" si="3"/>
        <v>628620.6</v>
      </c>
    </row>
    <row r="15" spans="1:11" ht="35.25" customHeight="1">
      <c r="A15" s="7" t="s">
        <v>16</v>
      </c>
      <c r="B15" s="18" t="s">
        <v>93</v>
      </c>
      <c r="C15" s="18" t="s">
        <v>100</v>
      </c>
      <c r="D15" s="12">
        <v>1992.7</v>
      </c>
      <c r="E15" s="12"/>
      <c r="F15" s="12"/>
      <c r="G15" s="12"/>
      <c r="H15" s="12"/>
      <c r="I15" s="12">
        <v>-1699.9</v>
      </c>
      <c r="J15" s="16">
        <f t="shared" si="2"/>
        <v>-1699.9</v>
      </c>
      <c r="K15" s="13">
        <f t="shared" si="3"/>
        <v>292.79999999999995</v>
      </c>
    </row>
    <row r="16" spans="1:11">
      <c r="A16" s="6" t="s">
        <v>17</v>
      </c>
      <c r="B16" s="18" t="s">
        <v>93</v>
      </c>
      <c r="C16" s="18" t="s">
        <v>101</v>
      </c>
      <c r="D16" s="12">
        <v>4477448.8</v>
      </c>
      <c r="E16" s="12"/>
      <c r="F16" s="12">
        <v>-421871.7</v>
      </c>
      <c r="G16" s="12">
        <v>2326766.1</v>
      </c>
      <c r="H16" s="12">
        <v>579067.6</v>
      </c>
      <c r="I16" s="12">
        <v>1026666.2</v>
      </c>
      <c r="J16" s="16">
        <f t="shared" si="2"/>
        <v>3510628.2</v>
      </c>
      <c r="K16" s="13">
        <f t="shared" si="3"/>
        <v>7988077</v>
      </c>
    </row>
    <row r="17" spans="1:11" ht="20.25" customHeight="1">
      <c r="A17" s="6" t="s">
        <v>18</v>
      </c>
      <c r="B17" s="18" t="s">
        <v>93</v>
      </c>
      <c r="C17" s="18">
        <v>13</v>
      </c>
      <c r="D17" s="12">
        <v>4558790.9000000004</v>
      </c>
      <c r="E17" s="12">
        <v>1540806.3</v>
      </c>
      <c r="F17" s="12">
        <v>-1266934.8999999999</v>
      </c>
      <c r="G17" s="12">
        <v>546376</v>
      </c>
      <c r="H17" s="12">
        <v>182482.4</v>
      </c>
      <c r="I17" s="12">
        <v>714539.8</v>
      </c>
      <c r="J17" s="16">
        <f t="shared" si="2"/>
        <v>1717269.6</v>
      </c>
      <c r="K17" s="13">
        <f t="shared" si="3"/>
        <v>6276060.5</v>
      </c>
    </row>
    <row r="18" spans="1:11" ht="17.25" customHeight="1">
      <c r="A18" s="8" t="s">
        <v>19</v>
      </c>
      <c r="B18" s="18" t="s">
        <v>94</v>
      </c>
      <c r="C18" s="18"/>
      <c r="D18" s="15">
        <f>D19+D20</f>
        <v>99120.900000000009</v>
      </c>
      <c r="E18" s="15">
        <f t="shared" ref="E18:K18" si="4">E19+E20</f>
        <v>0</v>
      </c>
      <c r="F18" s="15">
        <f t="shared" si="4"/>
        <v>0</v>
      </c>
      <c r="G18" s="15">
        <f t="shared" si="4"/>
        <v>9641</v>
      </c>
      <c r="H18" s="15">
        <f t="shared" si="4"/>
        <v>647.79999999999995</v>
      </c>
      <c r="I18" s="15">
        <f t="shared" si="4"/>
        <v>0</v>
      </c>
      <c r="J18" s="15">
        <f t="shared" si="4"/>
        <v>10288.799999999999</v>
      </c>
      <c r="K18" s="15">
        <f t="shared" si="4"/>
        <v>109409.70000000001</v>
      </c>
    </row>
    <row r="19" spans="1:11" ht="19.5" customHeight="1">
      <c r="A19" s="6" t="s">
        <v>20</v>
      </c>
      <c r="B19" s="18" t="s">
        <v>94</v>
      </c>
      <c r="C19" s="18" t="s">
        <v>95</v>
      </c>
      <c r="D19" s="12">
        <v>70935.600000000006</v>
      </c>
      <c r="E19" s="12"/>
      <c r="F19" s="12"/>
      <c r="G19" s="12">
        <v>9641</v>
      </c>
      <c r="H19" s="12"/>
      <c r="I19" s="12"/>
      <c r="J19" s="16">
        <f>E19+F19+G19+H19+I19</f>
        <v>9641</v>
      </c>
      <c r="K19" s="13">
        <f t="shared" si="3"/>
        <v>80576.600000000006</v>
      </c>
    </row>
    <row r="20" spans="1:11" ht="19.5" customHeight="1">
      <c r="A20" s="6" t="s">
        <v>21</v>
      </c>
      <c r="B20" s="18" t="s">
        <v>94</v>
      </c>
      <c r="C20" s="18" t="s">
        <v>96</v>
      </c>
      <c r="D20" s="12">
        <v>28185.3</v>
      </c>
      <c r="E20" s="12"/>
      <c r="F20" s="12"/>
      <c r="G20" s="12"/>
      <c r="H20" s="12">
        <v>647.79999999999995</v>
      </c>
      <c r="I20" s="12"/>
      <c r="J20" s="16">
        <f>E20+F20+G20+H20+I20</f>
        <v>647.79999999999995</v>
      </c>
      <c r="K20" s="13">
        <f t="shared" si="3"/>
        <v>28833.1</v>
      </c>
    </row>
    <row r="21" spans="1:11" ht="32.25" customHeight="1">
      <c r="A21" s="8" t="s">
        <v>22</v>
      </c>
      <c r="B21" s="18" t="s">
        <v>95</v>
      </c>
      <c r="C21" s="18"/>
      <c r="D21" s="15">
        <f>D22+D23+D24</f>
        <v>1255228.2</v>
      </c>
      <c r="E21" s="15">
        <f t="shared" ref="E21:K21" si="5">E22+E23+E24</f>
        <v>-1.1000000000000001</v>
      </c>
      <c r="F21" s="15">
        <f t="shared" si="5"/>
        <v>25425.8</v>
      </c>
      <c r="G21" s="15">
        <f t="shared" si="5"/>
        <v>-2646.9</v>
      </c>
      <c r="H21" s="15">
        <f t="shared" si="5"/>
        <v>-3567.2</v>
      </c>
      <c r="I21" s="15">
        <f t="shared" si="5"/>
        <v>-6772.6</v>
      </c>
      <c r="J21" s="15">
        <f t="shared" si="5"/>
        <v>12438</v>
      </c>
      <c r="K21" s="15">
        <f t="shared" si="5"/>
        <v>1267666.2</v>
      </c>
    </row>
    <row r="22" spans="1:11" ht="48.75" customHeight="1">
      <c r="A22" s="7" t="s">
        <v>23</v>
      </c>
      <c r="B22" s="18" t="s">
        <v>95</v>
      </c>
      <c r="C22" s="18" t="s">
        <v>102</v>
      </c>
      <c r="D22" s="13">
        <v>849324.4</v>
      </c>
      <c r="E22" s="12"/>
      <c r="F22" s="12">
        <v>10668.4</v>
      </c>
      <c r="G22" s="12">
        <v>-2646.9</v>
      </c>
      <c r="H22" s="12">
        <v>1458.8</v>
      </c>
      <c r="I22" s="12">
        <v>-3693.2</v>
      </c>
      <c r="J22" s="16">
        <f>E22+F22+G22+H22+I22</f>
        <v>5787.0999999999995</v>
      </c>
      <c r="K22" s="13">
        <f t="shared" si="3"/>
        <v>855111.5</v>
      </c>
    </row>
    <row r="23" spans="1:11" ht="20.25" customHeight="1">
      <c r="A23" s="6" t="s">
        <v>24</v>
      </c>
      <c r="B23" s="18" t="s">
        <v>95</v>
      </c>
      <c r="C23" s="18">
        <v>10</v>
      </c>
      <c r="D23" s="13">
        <v>400603.8</v>
      </c>
      <c r="E23" s="12">
        <v>-1.1000000000000001</v>
      </c>
      <c r="F23" s="12">
        <v>14757.4</v>
      </c>
      <c r="G23" s="12"/>
      <c r="H23" s="12">
        <v>-5026</v>
      </c>
      <c r="I23" s="12">
        <v>-1319.4</v>
      </c>
      <c r="J23" s="16">
        <f t="shared" ref="J23:J24" si="6">E23+F23+G23+H23+I23</f>
        <v>8410.9</v>
      </c>
      <c r="K23" s="13">
        <f t="shared" si="3"/>
        <v>409014.7</v>
      </c>
    </row>
    <row r="24" spans="1:11">
      <c r="A24" s="6" t="s">
        <v>25</v>
      </c>
      <c r="B24" s="18" t="s">
        <v>95</v>
      </c>
      <c r="C24" s="18" t="s">
        <v>101</v>
      </c>
      <c r="D24" s="13">
        <v>5300</v>
      </c>
      <c r="E24" s="2"/>
      <c r="F24" s="2"/>
      <c r="G24" s="2"/>
      <c r="H24" s="2"/>
      <c r="I24" s="12">
        <v>-1760</v>
      </c>
      <c r="J24" s="16">
        <f t="shared" si="6"/>
        <v>-1760</v>
      </c>
      <c r="K24" s="13">
        <f t="shared" si="3"/>
        <v>3540</v>
      </c>
    </row>
    <row r="25" spans="1:11" ht="16.5" customHeight="1">
      <c r="A25" s="8" t="s">
        <v>26</v>
      </c>
      <c r="B25" s="18" t="s">
        <v>96</v>
      </c>
      <c r="C25" s="18"/>
      <c r="D25" s="15">
        <f>SUM(D26:D35)</f>
        <v>25181245.599999998</v>
      </c>
      <c r="E25" s="15">
        <f t="shared" ref="E25:K25" si="7">SUM(E26:E35)</f>
        <v>6023137.5999999996</v>
      </c>
      <c r="F25" s="15">
        <f t="shared" si="7"/>
        <v>-544265.4</v>
      </c>
      <c r="G25" s="15">
        <f t="shared" si="7"/>
        <v>-67112.799999999959</v>
      </c>
      <c r="H25" s="15">
        <f t="shared" si="7"/>
        <v>-22253.1</v>
      </c>
      <c r="I25" s="15">
        <f t="shared" si="7"/>
        <v>-273488.8</v>
      </c>
      <c r="J25" s="15">
        <f t="shared" si="7"/>
        <v>5116017.4999999991</v>
      </c>
      <c r="K25" s="15">
        <f t="shared" si="7"/>
        <v>30297263.099999998</v>
      </c>
    </row>
    <row r="26" spans="1:11" ht="20.25" customHeight="1">
      <c r="A26" s="6" t="s">
        <v>27</v>
      </c>
      <c r="B26" s="18" t="s">
        <v>96</v>
      </c>
      <c r="C26" s="18" t="s">
        <v>93</v>
      </c>
      <c r="D26" s="12">
        <v>790779.2</v>
      </c>
      <c r="E26" s="12">
        <v>-1884.1</v>
      </c>
      <c r="F26" s="12"/>
      <c r="G26" s="12">
        <v>126773.2</v>
      </c>
      <c r="H26" s="12">
        <v>-2226.4</v>
      </c>
      <c r="I26" s="12">
        <v>-2907.9</v>
      </c>
      <c r="J26" s="16">
        <f>E26+F26+G26+H26+I26</f>
        <v>119754.8</v>
      </c>
      <c r="K26" s="13">
        <f t="shared" si="3"/>
        <v>910534</v>
      </c>
    </row>
    <row r="27" spans="1:11" ht="18" customHeight="1">
      <c r="A27" s="7" t="s">
        <v>28</v>
      </c>
      <c r="B27" s="18" t="s">
        <v>96</v>
      </c>
      <c r="C27" s="18" t="s">
        <v>94</v>
      </c>
      <c r="D27" s="12">
        <v>567118.4</v>
      </c>
      <c r="E27" s="12"/>
      <c r="F27" s="12"/>
      <c r="G27" s="12"/>
      <c r="H27" s="12"/>
      <c r="I27" s="12"/>
      <c r="J27" s="16">
        <f t="shared" ref="J27:J35" si="8">E27+F27+G27+H27+I27</f>
        <v>0</v>
      </c>
      <c r="K27" s="13">
        <f t="shared" si="3"/>
        <v>567118.4</v>
      </c>
    </row>
    <row r="28" spans="1:11" ht="20.25" customHeight="1">
      <c r="A28" s="7" t="s">
        <v>29</v>
      </c>
      <c r="B28" s="18" t="s">
        <v>96</v>
      </c>
      <c r="C28" s="18" t="s">
        <v>96</v>
      </c>
      <c r="D28" s="12">
        <v>1650</v>
      </c>
      <c r="E28" s="12"/>
      <c r="F28" s="12">
        <v>-395.4</v>
      </c>
      <c r="G28" s="12"/>
      <c r="H28" s="12"/>
      <c r="I28" s="12"/>
      <c r="J28" s="16">
        <f t="shared" si="8"/>
        <v>-395.4</v>
      </c>
      <c r="K28" s="13">
        <f t="shared" si="3"/>
        <v>1254.5999999999999</v>
      </c>
    </row>
    <row r="29" spans="1:11" ht="18.75" customHeight="1">
      <c r="A29" s="7" t="s">
        <v>30</v>
      </c>
      <c r="B29" s="18" t="s">
        <v>96</v>
      </c>
      <c r="C29" s="18" t="s">
        <v>97</v>
      </c>
      <c r="D29" s="12">
        <v>5239193.0999999996</v>
      </c>
      <c r="E29" s="12"/>
      <c r="F29" s="12">
        <v>-45229</v>
      </c>
      <c r="G29" s="12">
        <v>-383395.3</v>
      </c>
      <c r="H29" s="12">
        <v>-734.1</v>
      </c>
      <c r="I29" s="12">
        <v>-39865.199999999997</v>
      </c>
      <c r="J29" s="16">
        <f t="shared" si="8"/>
        <v>-469223.6</v>
      </c>
      <c r="K29" s="13">
        <f t="shared" si="3"/>
        <v>4769969.5</v>
      </c>
    </row>
    <row r="30" spans="1:11">
      <c r="A30" s="7" t="s">
        <v>31</v>
      </c>
      <c r="B30" s="18" t="s">
        <v>96</v>
      </c>
      <c r="C30" s="18" t="s">
        <v>98</v>
      </c>
      <c r="D30" s="12">
        <v>229972.4</v>
      </c>
      <c r="E30" s="12"/>
      <c r="F30" s="12">
        <v>-293.60000000000002</v>
      </c>
      <c r="G30" s="12"/>
      <c r="H30" s="12"/>
      <c r="I30" s="12">
        <v>-3546.7</v>
      </c>
      <c r="J30" s="16">
        <f t="shared" si="8"/>
        <v>-3840.2999999999997</v>
      </c>
      <c r="K30" s="13">
        <f t="shared" si="3"/>
        <v>226132.1</v>
      </c>
    </row>
    <row r="31" spans="1:11">
      <c r="A31" s="7" t="s">
        <v>32</v>
      </c>
      <c r="B31" s="18" t="s">
        <v>96</v>
      </c>
      <c r="C31" s="18" t="s">
        <v>99</v>
      </c>
      <c r="D31" s="12">
        <v>309829.5</v>
      </c>
      <c r="E31" s="12">
        <v>-167.9</v>
      </c>
      <c r="F31" s="12">
        <v>1730</v>
      </c>
      <c r="G31" s="12"/>
      <c r="H31" s="12"/>
      <c r="I31" s="12">
        <v>6150</v>
      </c>
      <c r="J31" s="16">
        <f t="shared" si="8"/>
        <v>7712.1</v>
      </c>
      <c r="K31" s="13">
        <f t="shared" si="3"/>
        <v>317541.59999999998</v>
      </c>
    </row>
    <row r="32" spans="1:11">
      <c r="A32" s="7" t="s">
        <v>33</v>
      </c>
      <c r="B32" s="18" t="s">
        <v>96</v>
      </c>
      <c r="C32" s="18" t="s">
        <v>100</v>
      </c>
      <c r="D32" s="12">
        <v>994359.3</v>
      </c>
      <c r="E32" s="12"/>
      <c r="F32" s="12">
        <v>149472.1</v>
      </c>
      <c r="G32" s="12"/>
      <c r="H32" s="12">
        <v>-1000</v>
      </c>
      <c r="I32" s="12">
        <v>42073.599999999999</v>
      </c>
      <c r="J32" s="16">
        <f t="shared" si="8"/>
        <v>190545.7</v>
      </c>
      <c r="K32" s="13">
        <f t="shared" si="3"/>
        <v>1184905</v>
      </c>
    </row>
    <row r="33" spans="1:11" ht="21.75" customHeight="1">
      <c r="A33" s="7" t="s">
        <v>34</v>
      </c>
      <c r="B33" s="18" t="s">
        <v>96</v>
      </c>
      <c r="C33" s="18" t="s">
        <v>102</v>
      </c>
      <c r="D33" s="12">
        <v>14208549.800000001</v>
      </c>
      <c r="E33" s="12">
        <v>5939756.2999999998</v>
      </c>
      <c r="F33" s="12">
        <v>-107694.2</v>
      </c>
      <c r="G33" s="12">
        <v>-28143.200000000001</v>
      </c>
      <c r="H33" s="12"/>
      <c r="I33" s="12">
        <v>-92724.7</v>
      </c>
      <c r="J33" s="16">
        <f t="shared" si="8"/>
        <v>5711194.1999999993</v>
      </c>
      <c r="K33" s="13">
        <f t="shared" si="3"/>
        <v>19919744</v>
      </c>
    </row>
    <row r="34" spans="1:11">
      <c r="A34" s="7" t="s">
        <v>35</v>
      </c>
      <c r="B34" s="18" t="s">
        <v>96</v>
      </c>
      <c r="C34" s="18">
        <v>10</v>
      </c>
      <c r="D34" s="12">
        <v>412270.5</v>
      </c>
      <c r="E34" s="12"/>
      <c r="F34" s="12">
        <v>-5877.5</v>
      </c>
      <c r="G34" s="12">
        <v>-1729.1</v>
      </c>
      <c r="H34" s="12">
        <v>-3712.6</v>
      </c>
      <c r="I34" s="12">
        <v>-8988.1</v>
      </c>
      <c r="J34" s="16">
        <f t="shared" si="8"/>
        <v>-20307.300000000003</v>
      </c>
      <c r="K34" s="13">
        <f t="shared" si="3"/>
        <v>391963.2</v>
      </c>
    </row>
    <row r="35" spans="1:11" ht="31.5">
      <c r="A35" s="7" t="s">
        <v>36</v>
      </c>
      <c r="B35" s="18" t="s">
        <v>96</v>
      </c>
      <c r="C35" s="18">
        <v>12</v>
      </c>
      <c r="D35" s="12">
        <v>2427523.4</v>
      </c>
      <c r="E35" s="12">
        <v>85433.3</v>
      </c>
      <c r="F35" s="12">
        <v>-535977.80000000005</v>
      </c>
      <c r="G35" s="12">
        <v>219381.6</v>
      </c>
      <c r="H35" s="12">
        <v>-14580</v>
      </c>
      <c r="I35" s="12">
        <v>-173679.8</v>
      </c>
      <c r="J35" s="16">
        <f t="shared" si="8"/>
        <v>-419422.70000000007</v>
      </c>
      <c r="K35" s="13">
        <f t="shared" si="3"/>
        <v>2008100.6999999997</v>
      </c>
    </row>
    <row r="36" spans="1:11" ht="16.5" customHeight="1">
      <c r="A36" s="8" t="s">
        <v>37</v>
      </c>
      <c r="B36" s="18" t="s">
        <v>97</v>
      </c>
      <c r="C36" s="18"/>
      <c r="D36" s="15">
        <f>SUM(D37:D40)</f>
        <v>12546533.4</v>
      </c>
      <c r="E36" s="15">
        <f t="shared" ref="E36:K36" si="9">SUM(E37:E40)</f>
        <v>1647378.7000000002</v>
      </c>
      <c r="F36" s="15">
        <f t="shared" si="9"/>
        <v>-1994495</v>
      </c>
      <c r="G36" s="15">
        <f t="shared" si="9"/>
        <v>1004074.1</v>
      </c>
      <c r="H36" s="15">
        <f t="shared" si="9"/>
        <v>-37942</v>
      </c>
      <c r="I36" s="15">
        <f t="shared" si="9"/>
        <v>-1017301.4000000001</v>
      </c>
      <c r="J36" s="15">
        <f t="shared" si="9"/>
        <v>-398285.60000000015</v>
      </c>
      <c r="K36" s="15">
        <f t="shared" si="9"/>
        <v>12148247.800000001</v>
      </c>
    </row>
    <row r="37" spans="1:11">
      <c r="A37" s="6" t="s">
        <v>38</v>
      </c>
      <c r="B37" s="18" t="s">
        <v>97</v>
      </c>
      <c r="C37" s="18" t="s">
        <v>93</v>
      </c>
      <c r="D37" s="13">
        <v>1957374.5</v>
      </c>
      <c r="E37" s="13">
        <v>481582</v>
      </c>
      <c r="F37" s="13">
        <v>-188742.3</v>
      </c>
      <c r="G37" s="13">
        <v>222203.5</v>
      </c>
      <c r="H37" s="13">
        <v>-59909.5</v>
      </c>
      <c r="I37" s="13">
        <v>-361614.4</v>
      </c>
      <c r="J37" s="16">
        <f>E37+F37+G37+H37+I37</f>
        <v>93519.299999999988</v>
      </c>
      <c r="K37" s="13">
        <f t="shared" si="3"/>
        <v>2050893.8</v>
      </c>
    </row>
    <row r="38" spans="1:11">
      <c r="A38" s="6" t="s">
        <v>39</v>
      </c>
      <c r="B38" s="18" t="s">
        <v>97</v>
      </c>
      <c r="C38" s="18" t="s">
        <v>94</v>
      </c>
      <c r="D38" s="13">
        <v>6763093.4000000004</v>
      </c>
      <c r="E38" s="13">
        <v>1004774.6</v>
      </c>
      <c r="F38" s="13">
        <v>-1855430.8</v>
      </c>
      <c r="G38" s="13">
        <v>679005.2</v>
      </c>
      <c r="H38" s="13">
        <v>58396.6</v>
      </c>
      <c r="I38" s="13">
        <v>-428261.4</v>
      </c>
      <c r="J38" s="16">
        <f t="shared" ref="J38:J40" si="10">E38+F38+G38+H38+I38</f>
        <v>-541515.80000000016</v>
      </c>
      <c r="K38" s="13">
        <f t="shared" si="3"/>
        <v>6221577.6000000006</v>
      </c>
    </row>
    <row r="39" spans="1:11">
      <c r="A39" s="6" t="s">
        <v>40</v>
      </c>
      <c r="B39" s="18" t="s">
        <v>97</v>
      </c>
      <c r="C39" s="18" t="s">
        <v>95</v>
      </c>
      <c r="D39" s="13">
        <v>1736384.1</v>
      </c>
      <c r="E39" s="13">
        <v>142544.1</v>
      </c>
      <c r="F39" s="13">
        <v>226021.6</v>
      </c>
      <c r="G39" s="13">
        <v>101077.9</v>
      </c>
      <c r="H39" s="13">
        <v>-14263.6</v>
      </c>
      <c r="I39" s="13">
        <v>-25289.8</v>
      </c>
      <c r="J39" s="16">
        <f t="shared" si="10"/>
        <v>430090.2</v>
      </c>
      <c r="K39" s="13">
        <f t="shared" si="3"/>
        <v>2166474.3000000003</v>
      </c>
    </row>
    <row r="40" spans="1:11" ht="34.5" customHeight="1">
      <c r="A40" s="6" t="s">
        <v>41</v>
      </c>
      <c r="B40" s="18" t="s">
        <v>97</v>
      </c>
      <c r="C40" s="18" t="s">
        <v>97</v>
      </c>
      <c r="D40" s="13">
        <v>2089681.4</v>
      </c>
      <c r="E40" s="13">
        <v>18478</v>
      </c>
      <c r="F40" s="13">
        <v>-176343.5</v>
      </c>
      <c r="G40" s="13">
        <v>1787.5</v>
      </c>
      <c r="H40" s="13">
        <v>-22165.5</v>
      </c>
      <c r="I40" s="13">
        <v>-202135.8</v>
      </c>
      <c r="J40" s="16">
        <f t="shared" si="10"/>
        <v>-380379.3</v>
      </c>
      <c r="K40" s="13">
        <f t="shared" si="3"/>
        <v>1709302.0999999999</v>
      </c>
    </row>
    <row r="41" spans="1:11">
      <c r="A41" s="8" t="s">
        <v>42</v>
      </c>
      <c r="B41" s="18" t="s">
        <v>98</v>
      </c>
      <c r="C41" s="18"/>
      <c r="D41" s="15">
        <f>D42+D43</f>
        <v>287623.40000000002</v>
      </c>
      <c r="E41" s="15">
        <f t="shared" ref="E41:K41" si="11">E42+E43</f>
        <v>-41.4</v>
      </c>
      <c r="F41" s="15">
        <f t="shared" si="11"/>
        <v>-20272.3</v>
      </c>
      <c r="G41" s="15">
        <f t="shared" si="11"/>
        <v>-829.9</v>
      </c>
      <c r="H41" s="15">
        <f t="shared" si="11"/>
        <v>-867.7</v>
      </c>
      <c r="I41" s="15">
        <f t="shared" si="11"/>
        <v>-742.4</v>
      </c>
      <c r="J41" s="15">
        <f t="shared" si="11"/>
        <v>-22753.7</v>
      </c>
      <c r="K41" s="15">
        <f t="shared" si="11"/>
        <v>264869.7</v>
      </c>
    </row>
    <row r="42" spans="1:11" ht="36.75" customHeight="1">
      <c r="A42" s="6" t="s">
        <v>43</v>
      </c>
      <c r="B42" s="18" t="s">
        <v>98</v>
      </c>
      <c r="C42" s="18" t="s">
        <v>95</v>
      </c>
      <c r="D42" s="13">
        <v>41561.5</v>
      </c>
      <c r="E42" s="13"/>
      <c r="F42" s="13"/>
      <c r="G42" s="13">
        <v>-700</v>
      </c>
      <c r="H42" s="13">
        <v>-442.5</v>
      </c>
      <c r="I42" s="13">
        <v>-31.8</v>
      </c>
      <c r="J42" s="16">
        <f>E42+F42+G42+H42+I42</f>
        <v>-1174.3</v>
      </c>
      <c r="K42" s="13">
        <f t="shared" si="3"/>
        <v>40387.199999999997</v>
      </c>
    </row>
    <row r="43" spans="1:11" ht="31.5">
      <c r="A43" s="6" t="s">
        <v>44</v>
      </c>
      <c r="B43" s="18" t="s">
        <v>98</v>
      </c>
      <c r="C43" s="18" t="s">
        <v>97</v>
      </c>
      <c r="D43" s="13">
        <v>246061.9</v>
      </c>
      <c r="E43" s="13">
        <v>-41.4</v>
      </c>
      <c r="F43" s="13">
        <v>-20272.3</v>
      </c>
      <c r="G43" s="13">
        <v>-129.9</v>
      </c>
      <c r="H43" s="13">
        <v>-425.2</v>
      </c>
      <c r="I43" s="13">
        <v>-710.6</v>
      </c>
      <c r="J43" s="16">
        <f>E43+F43+G43+H43+I43</f>
        <v>-21579.4</v>
      </c>
      <c r="K43" s="13">
        <f t="shared" si="3"/>
        <v>224482.5</v>
      </c>
    </row>
    <row r="44" spans="1:11">
      <c r="A44" s="8" t="s">
        <v>45</v>
      </c>
      <c r="B44" s="18" t="s">
        <v>99</v>
      </c>
      <c r="C44" s="18"/>
      <c r="D44" s="15">
        <f>SUM(D45:D51)</f>
        <v>51463675.799999997</v>
      </c>
      <c r="E44" s="15">
        <f t="shared" ref="E44:K44" si="12">SUM(E45:E51)</f>
        <v>1498450.6999999997</v>
      </c>
      <c r="F44" s="15">
        <f t="shared" si="12"/>
        <v>-758975.7</v>
      </c>
      <c r="G44" s="15">
        <f t="shared" si="12"/>
        <v>-476419.3</v>
      </c>
      <c r="H44" s="15">
        <f t="shared" si="12"/>
        <v>307895.59999999998</v>
      </c>
      <c r="I44" s="15">
        <f t="shared" si="12"/>
        <v>-398602.89999999997</v>
      </c>
      <c r="J44" s="15">
        <f t="shared" si="12"/>
        <v>172348.40000000026</v>
      </c>
      <c r="K44" s="15">
        <f t="shared" si="12"/>
        <v>51636024.199999996</v>
      </c>
    </row>
    <row r="45" spans="1:11">
      <c r="A45" s="6" t="s">
        <v>46</v>
      </c>
      <c r="B45" s="18" t="s">
        <v>99</v>
      </c>
      <c r="C45" s="18" t="s">
        <v>93</v>
      </c>
      <c r="D45" s="13">
        <v>12777898.199999999</v>
      </c>
      <c r="E45" s="13">
        <v>1019313.3</v>
      </c>
      <c r="F45" s="13">
        <v>-209981.6</v>
      </c>
      <c r="G45" s="13">
        <v>226327.9</v>
      </c>
      <c r="H45" s="13">
        <v>-72633.600000000006</v>
      </c>
      <c r="I45" s="13">
        <v>144703.4</v>
      </c>
      <c r="J45" s="13">
        <f>E45+F45+G45+H45+I45</f>
        <v>1107729.4000000001</v>
      </c>
      <c r="K45" s="13">
        <f t="shared" si="3"/>
        <v>13885627.6</v>
      </c>
    </row>
    <row r="46" spans="1:11">
      <c r="A46" s="6" t="s">
        <v>47</v>
      </c>
      <c r="B46" s="18" t="s">
        <v>99</v>
      </c>
      <c r="C46" s="18" t="s">
        <v>94</v>
      </c>
      <c r="D46" s="13">
        <v>29655874.100000001</v>
      </c>
      <c r="E46" s="13">
        <v>444888.2</v>
      </c>
      <c r="F46" s="13">
        <v>-439556.1</v>
      </c>
      <c r="G46" s="13">
        <v>-607368.5</v>
      </c>
      <c r="H46" s="13">
        <v>450788.5</v>
      </c>
      <c r="I46" s="13">
        <v>-235818.9</v>
      </c>
      <c r="J46" s="13">
        <f t="shared" ref="J46:J51" si="13">E46+F46+G46+H46+I46</f>
        <v>-387066.79999999993</v>
      </c>
      <c r="K46" s="13">
        <f t="shared" si="3"/>
        <v>29268807.300000001</v>
      </c>
    </row>
    <row r="47" spans="1:11" ht="19.5" customHeight="1">
      <c r="A47" s="6" t="s">
        <v>48</v>
      </c>
      <c r="B47" s="18" t="s">
        <v>99</v>
      </c>
      <c r="C47" s="18" t="s">
        <v>95</v>
      </c>
      <c r="D47" s="13">
        <v>830753.3</v>
      </c>
      <c r="E47" s="13">
        <v>7967.9</v>
      </c>
      <c r="F47" s="13">
        <v>-19001</v>
      </c>
      <c r="G47" s="13">
        <v>14052.5</v>
      </c>
      <c r="H47" s="13">
        <v>-19372.7</v>
      </c>
      <c r="I47" s="13">
        <v>-4858.5</v>
      </c>
      <c r="J47" s="13">
        <f t="shared" si="13"/>
        <v>-21211.800000000003</v>
      </c>
      <c r="K47" s="13">
        <f t="shared" si="3"/>
        <v>809541.5</v>
      </c>
    </row>
    <row r="48" spans="1:11">
      <c r="A48" s="6" t="s">
        <v>49</v>
      </c>
      <c r="B48" s="18" t="s">
        <v>99</v>
      </c>
      <c r="C48" s="18" t="s">
        <v>96</v>
      </c>
      <c r="D48" s="13">
        <v>6086741.7999999998</v>
      </c>
      <c r="E48" s="13">
        <v>26113.4</v>
      </c>
      <c r="F48" s="13">
        <v>-77857</v>
      </c>
      <c r="G48" s="13">
        <v>-92861.7</v>
      </c>
      <c r="H48" s="13">
        <v>8639.7999999999993</v>
      </c>
      <c r="I48" s="13">
        <v>-17139.8</v>
      </c>
      <c r="J48" s="13">
        <f t="shared" si="13"/>
        <v>-153105.29999999999</v>
      </c>
      <c r="K48" s="13">
        <f t="shared" si="3"/>
        <v>5933636.5</v>
      </c>
    </row>
    <row r="49" spans="1:12" ht="31.5">
      <c r="A49" s="6" t="s">
        <v>50</v>
      </c>
      <c r="B49" s="18" t="s">
        <v>99</v>
      </c>
      <c r="C49" s="18" t="s">
        <v>97</v>
      </c>
      <c r="D49" s="13">
        <v>448691.6</v>
      </c>
      <c r="E49" s="13">
        <v>167.9</v>
      </c>
      <c r="F49" s="13">
        <v>-630</v>
      </c>
      <c r="G49" s="13">
        <v>-392.3</v>
      </c>
      <c r="H49" s="13">
        <v>-16284.5</v>
      </c>
      <c r="I49" s="13">
        <v>-132974.20000000001</v>
      </c>
      <c r="J49" s="13">
        <f t="shared" si="13"/>
        <v>-150113.1</v>
      </c>
      <c r="K49" s="13">
        <f t="shared" si="3"/>
        <v>298578.5</v>
      </c>
    </row>
    <row r="50" spans="1:12">
      <c r="A50" s="6" t="s">
        <v>51</v>
      </c>
      <c r="B50" s="18" t="s">
        <v>99</v>
      </c>
      <c r="C50" s="18" t="s">
        <v>99</v>
      </c>
      <c r="D50" s="13">
        <v>1150696.6000000001</v>
      </c>
      <c r="E50" s="13"/>
      <c r="F50" s="13">
        <v>-5658.8</v>
      </c>
      <c r="G50" s="13">
        <v>-15048.5</v>
      </c>
      <c r="H50" s="13">
        <v>-43838.2</v>
      </c>
      <c r="I50" s="13">
        <v>-145819.6</v>
      </c>
      <c r="J50" s="13">
        <f t="shared" si="13"/>
        <v>-210365.1</v>
      </c>
      <c r="K50" s="13">
        <f t="shared" si="3"/>
        <v>940331.50000000012</v>
      </c>
    </row>
    <row r="51" spans="1:12">
      <c r="A51" s="6" t="s">
        <v>52</v>
      </c>
      <c r="B51" s="18" t="s">
        <v>99</v>
      </c>
      <c r="C51" s="18" t="s">
        <v>102</v>
      </c>
      <c r="D51" s="13">
        <v>513020.2</v>
      </c>
      <c r="E51" s="13"/>
      <c r="F51" s="13">
        <v>-6291.2</v>
      </c>
      <c r="G51" s="13">
        <v>-1128.7</v>
      </c>
      <c r="H51" s="13">
        <v>596.29999999999995</v>
      </c>
      <c r="I51" s="13">
        <v>-6695.3</v>
      </c>
      <c r="J51" s="13">
        <f t="shared" si="13"/>
        <v>-13518.9</v>
      </c>
      <c r="K51" s="13">
        <f t="shared" si="3"/>
        <v>499501.3</v>
      </c>
    </row>
    <row r="52" spans="1:12" s="10" customFormat="1">
      <c r="A52" s="8" t="s">
        <v>53</v>
      </c>
      <c r="B52" s="18" t="s">
        <v>100</v>
      </c>
      <c r="C52" s="18"/>
      <c r="D52" s="15">
        <f>D53+D54</f>
        <v>4191567.3000000003</v>
      </c>
      <c r="E52" s="15">
        <f t="shared" ref="E52:K52" si="14">E53+E54</f>
        <v>140219.5</v>
      </c>
      <c r="F52" s="15">
        <f t="shared" si="14"/>
        <v>-277864</v>
      </c>
      <c r="G52" s="15">
        <f t="shared" si="14"/>
        <v>-9035.1999999999989</v>
      </c>
      <c r="H52" s="15">
        <f t="shared" si="14"/>
        <v>-39187.9</v>
      </c>
      <c r="I52" s="15">
        <f t="shared" si="14"/>
        <v>-10411.099999999999</v>
      </c>
      <c r="J52" s="15">
        <f t="shared" si="14"/>
        <v>-196278.69999999998</v>
      </c>
      <c r="K52" s="15">
        <f t="shared" si="14"/>
        <v>3995288.6</v>
      </c>
      <c r="L52" s="15"/>
    </row>
    <row r="53" spans="1:12" ht="15" customHeight="1">
      <c r="A53" s="27" t="s">
        <v>54</v>
      </c>
      <c r="B53" s="18" t="s">
        <v>100</v>
      </c>
      <c r="C53" s="18" t="s">
        <v>93</v>
      </c>
      <c r="D53" s="13">
        <v>4040001.7</v>
      </c>
      <c r="E53" s="13">
        <v>140219.5</v>
      </c>
      <c r="F53" s="13">
        <v>-275699.7</v>
      </c>
      <c r="G53" s="13">
        <v>1459.7</v>
      </c>
      <c r="H53" s="13">
        <v>-35397.800000000003</v>
      </c>
      <c r="I53" s="13">
        <v>-6347.9</v>
      </c>
      <c r="J53" s="13">
        <f>E53+F53+G53+H53+I53</f>
        <v>-175766.19999999998</v>
      </c>
      <c r="K53" s="13">
        <f t="shared" si="3"/>
        <v>3864235.5</v>
      </c>
    </row>
    <row r="54" spans="1:12" ht="31.5">
      <c r="A54" s="6" t="s">
        <v>55</v>
      </c>
      <c r="B54" s="18" t="s">
        <v>100</v>
      </c>
      <c r="C54" s="18" t="s">
        <v>96</v>
      </c>
      <c r="D54" s="12">
        <v>151565.6</v>
      </c>
      <c r="E54" s="13"/>
      <c r="F54" s="13">
        <v>-2164.3000000000002</v>
      </c>
      <c r="G54" s="13">
        <v>-10494.9</v>
      </c>
      <c r="H54" s="13">
        <v>-3790.1</v>
      </c>
      <c r="I54" s="13">
        <v>-4063.2</v>
      </c>
      <c r="J54" s="13">
        <f>E54+F54+G54+H54+I54</f>
        <v>-20512.5</v>
      </c>
      <c r="K54" s="13">
        <f t="shared" si="3"/>
        <v>131053.1</v>
      </c>
    </row>
    <row r="55" spans="1:12" s="10" customFormat="1">
      <c r="A55" s="8" t="s">
        <v>56</v>
      </c>
      <c r="B55" s="18" t="s">
        <v>102</v>
      </c>
      <c r="C55" s="18"/>
      <c r="D55" s="15">
        <f>D56+D57+D58+D59+D60+D61+D62</f>
        <v>18841706.199999999</v>
      </c>
      <c r="E55" s="15">
        <f t="shared" ref="E55:K55" si="15">E56+E57+E58+E59+E60+E61+E62</f>
        <v>209705.59999999998</v>
      </c>
      <c r="F55" s="15">
        <f t="shared" si="15"/>
        <v>86662.999999999985</v>
      </c>
      <c r="G55" s="15">
        <f t="shared" si="15"/>
        <v>1851389.5999999999</v>
      </c>
      <c r="H55" s="15">
        <f t="shared" si="15"/>
        <v>672552.89999999991</v>
      </c>
      <c r="I55" s="15">
        <f t="shared" si="15"/>
        <v>823123.60000000009</v>
      </c>
      <c r="J55" s="15">
        <f t="shared" si="15"/>
        <v>3643434.6999999997</v>
      </c>
      <c r="K55" s="15">
        <f t="shared" si="15"/>
        <v>22485140.899999999</v>
      </c>
    </row>
    <row r="56" spans="1:12">
      <c r="A56" s="6" t="s">
        <v>57</v>
      </c>
      <c r="B56" s="18" t="s">
        <v>102</v>
      </c>
      <c r="C56" s="18" t="s">
        <v>93</v>
      </c>
      <c r="D56" s="13">
        <v>8127789.2999999998</v>
      </c>
      <c r="E56" s="13">
        <v>322213.5</v>
      </c>
      <c r="F56" s="13">
        <v>-65203.3</v>
      </c>
      <c r="G56" s="13">
        <v>574961.1</v>
      </c>
      <c r="H56" s="13">
        <v>-174514</v>
      </c>
      <c r="I56" s="13">
        <v>-22405</v>
      </c>
      <c r="J56" s="13">
        <f>E56+F56+G56+H56+I56</f>
        <v>635052.30000000005</v>
      </c>
      <c r="K56" s="13">
        <f t="shared" si="3"/>
        <v>8762841.5999999996</v>
      </c>
    </row>
    <row r="57" spans="1:12">
      <c r="A57" s="6" t="s">
        <v>58</v>
      </c>
      <c r="B57" s="18" t="s">
        <v>102</v>
      </c>
      <c r="C57" s="18" t="s">
        <v>94</v>
      </c>
      <c r="D57" s="13">
        <v>3804100</v>
      </c>
      <c r="E57" s="13">
        <v>62052.5</v>
      </c>
      <c r="F57" s="13">
        <v>-10145.1</v>
      </c>
      <c r="G57" s="13">
        <v>-98567.7</v>
      </c>
      <c r="H57" s="13">
        <v>-11517.7</v>
      </c>
      <c r="I57" s="13">
        <v>144711.70000000001</v>
      </c>
      <c r="J57" s="13">
        <f t="shared" ref="J57:J62" si="16">E57+F57+G57+H57+I57</f>
        <v>86533.700000000012</v>
      </c>
      <c r="K57" s="13">
        <f t="shared" si="3"/>
        <v>3890633.7</v>
      </c>
    </row>
    <row r="58" spans="1:12" ht="31.5">
      <c r="A58" s="6" t="s">
        <v>59</v>
      </c>
      <c r="B58" s="18" t="s">
        <v>102</v>
      </c>
      <c r="C58" s="18" t="s">
        <v>95</v>
      </c>
      <c r="D58" s="13">
        <v>152549.5</v>
      </c>
      <c r="E58" s="13"/>
      <c r="F58" s="13"/>
      <c r="G58" s="13">
        <v>-343.6</v>
      </c>
      <c r="H58" s="13">
        <v>-9.6999999999999993</v>
      </c>
      <c r="I58" s="13">
        <v>-45</v>
      </c>
      <c r="J58" s="13">
        <f t="shared" si="16"/>
        <v>-398.3</v>
      </c>
      <c r="K58" s="13">
        <f t="shared" si="3"/>
        <v>152151.20000000001</v>
      </c>
    </row>
    <row r="59" spans="1:12">
      <c r="A59" s="6" t="s">
        <v>60</v>
      </c>
      <c r="B59" s="18" t="s">
        <v>102</v>
      </c>
      <c r="C59" s="18" t="s">
        <v>97</v>
      </c>
      <c r="D59" s="13">
        <v>213076</v>
      </c>
      <c r="E59" s="13"/>
      <c r="F59" s="13">
        <v>-0.6</v>
      </c>
      <c r="G59" s="13">
        <v>-22152.1</v>
      </c>
      <c r="H59" s="13">
        <v>-203.8</v>
      </c>
      <c r="I59" s="13">
        <v>-36316</v>
      </c>
      <c r="J59" s="13">
        <f t="shared" si="16"/>
        <v>-58672.5</v>
      </c>
      <c r="K59" s="13">
        <f t="shared" si="3"/>
        <v>154403.5</v>
      </c>
    </row>
    <row r="60" spans="1:12" ht="31.5">
      <c r="A60" s="6" t="s">
        <v>61</v>
      </c>
      <c r="B60" s="18" t="s">
        <v>102</v>
      </c>
      <c r="C60" s="18" t="s">
        <v>98</v>
      </c>
      <c r="D60" s="13">
        <v>356568.7</v>
      </c>
      <c r="E60" s="13">
        <v>31037.8</v>
      </c>
      <c r="F60" s="13"/>
      <c r="G60" s="13">
        <v>-1174.7</v>
      </c>
      <c r="H60" s="13">
        <v>-4</v>
      </c>
      <c r="I60" s="13"/>
      <c r="J60" s="13">
        <f t="shared" si="16"/>
        <v>29859.1</v>
      </c>
      <c r="K60" s="13">
        <f t="shared" si="3"/>
        <v>386427.8</v>
      </c>
    </row>
    <row r="61" spans="1:12">
      <c r="A61" s="6" t="s">
        <v>62</v>
      </c>
      <c r="B61" s="18" t="s">
        <v>102</v>
      </c>
      <c r="C61" s="18" t="s">
        <v>99</v>
      </c>
      <c r="D61" s="13">
        <v>20749.900000000001</v>
      </c>
      <c r="E61" s="13"/>
      <c r="F61" s="13"/>
      <c r="G61" s="13">
        <v>10308.200000000001</v>
      </c>
      <c r="H61" s="13"/>
      <c r="I61" s="13"/>
      <c r="J61" s="13">
        <f t="shared" si="16"/>
        <v>10308.200000000001</v>
      </c>
      <c r="K61" s="13">
        <f t="shared" si="3"/>
        <v>31058.100000000002</v>
      </c>
    </row>
    <row r="62" spans="1:12">
      <c r="A62" s="6" t="s">
        <v>63</v>
      </c>
      <c r="B62" s="18" t="s">
        <v>102</v>
      </c>
      <c r="C62" s="18" t="s">
        <v>102</v>
      </c>
      <c r="D62" s="13">
        <v>6166872.7999999998</v>
      </c>
      <c r="E62" s="13">
        <v>-205598.2</v>
      </c>
      <c r="F62" s="13">
        <v>162012</v>
      </c>
      <c r="G62" s="13">
        <v>1388358.4</v>
      </c>
      <c r="H62" s="13">
        <v>858802.1</v>
      </c>
      <c r="I62" s="13">
        <v>737177.9</v>
      </c>
      <c r="J62" s="13">
        <f t="shared" si="16"/>
        <v>2940752.1999999997</v>
      </c>
      <c r="K62" s="13">
        <f t="shared" si="3"/>
        <v>9107625</v>
      </c>
    </row>
    <row r="63" spans="1:12" s="10" customFormat="1">
      <c r="A63" s="8" t="s">
        <v>64</v>
      </c>
      <c r="B63" s="18">
        <v>10</v>
      </c>
      <c r="C63" s="18"/>
      <c r="D63" s="15">
        <f>SUM(D64:D68)</f>
        <v>60193283.300000004</v>
      </c>
      <c r="E63" s="15">
        <f t="shared" ref="E63:K63" si="17">SUM(E64:E68)</f>
        <v>77546.8</v>
      </c>
      <c r="F63" s="15">
        <f t="shared" si="17"/>
        <v>4380684</v>
      </c>
      <c r="G63" s="15">
        <f t="shared" si="17"/>
        <v>943573.7</v>
      </c>
      <c r="H63" s="15">
        <f t="shared" si="17"/>
        <v>1909118.8</v>
      </c>
      <c r="I63" s="15">
        <f t="shared" si="17"/>
        <v>1650365.9000000004</v>
      </c>
      <c r="J63" s="15">
        <f t="shared" si="17"/>
        <v>8961289.1999999993</v>
      </c>
      <c r="K63" s="15">
        <f t="shared" si="17"/>
        <v>69154572.5</v>
      </c>
      <c r="L63" s="15"/>
    </row>
    <row r="64" spans="1:12">
      <c r="A64" s="6" t="s">
        <v>65</v>
      </c>
      <c r="B64" s="18">
        <v>10</v>
      </c>
      <c r="C64" s="18" t="s">
        <v>93</v>
      </c>
      <c r="D64" s="13">
        <v>273659.5</v>
      </c>
      <c r="E64" s="13"/>
      <c r="F64" s="13"/>
      <c r="G64" s="13">
        <v>-15537.6</v>
      </c>
      <c r="H64" s="13">
        <v>-5400</v>
      </c>
      <c r="I64" s="13">
        <v>-23982.799999999999</v>
      </c>
      <c r="J64" s="13">
        <f>E64+F64+G64+H64+I64</f>
        <v>-44920.399999999994</v>
      </c>
      <c r="K64" s="13">
        <f t="shared" si="3"/>
        <v>228739.1</v>
      </c>
    </row>
    <row r="65" spans="1:11">
      <c r="A65" s="6" t="s">
        <v>66</v>
      </c>
      <c r="B65" s="18">
        <v>10</v>
      </c>
      <c r="C65" s="18" t="s">
        <v>94</v>
      </c>
      <c r="D65" s="13">
        <v>9513648</v>
      </c>
      <c r="E65" s="13">
        <v>46920.1</v>
      </c>
      <c r="F65" s="13">
        <v>-42746.3</v>
      </c>
      <c r="G65" s="13">
        <v>56567.7</v>
      </c>
      <c r="H65" s="13">
        <v>168341.7</v>
      </c>
      <c r="I65" s="13">
        <v>-15556.4</v>
      </c>
      <c r="J65" s="13">
        <f t="shared" ref="J65:J68" si="18">E65+F65+G65+H65+I65</f>
        <v>213526.80000000002</v>
      </c>
      <c r="K65" s="13">
        <f t="shared" si="3"/>
        <v>9727174.8000000007</v>
      </c>
    </row>
    <row r="66" spans="1:11">
      <c r="A66" s="6" t="s">
        <v>67</v>
      </c>
      <c r="B66" s="18">
        <v>10</v>
      </c>
      <c r="C66" s="18" t="s">
        <v>95</v>
      </c>
      <c r="D66" s="13">
        <v>34219579.100000001</v>
      </c>
      <c r="E66" s="13">
        <v>30626.7</v>
      </c>
      <c r="F66" s="13">
        <v>-154371.9</v>
      </c>
      <c r="G66" s="13">
        <v>718612.5</v>
      </c>
      <c r="H66" s="13">
        <v>-261323.8</v>
      </c>
      <c r="I66" s="13">
        <v>2072774.6</v>
      </c>
      <c r="J66" s="13">
        <f t="shared" si="18"/>
        <v>2406318.1</v>
      </c>
      <c r="K66" s="13">
        <f t="shared" si="3"/>
        <v>36625897.200000003</v>
      </c>
    </row>
    <row r="67" spans="1:11">
      <c r="A67" s="6" t="s">
        <v>68</v>
      </c>
      <c r="B67" s="18">
        <v>10</v>
      </c>
      <c r="C67" s="18" t="s">
        <v>96</v>
      </c>
      <c r="D67" s="13">
        <v>14828355.1</v>
      </c>
      <c r="E67" s="13"/>
      <c r="F67" s="13">
        <v>4579834.8</v>
      </c>
      <c r="G67" s="13">
        <v>182165.3</v>
      </c>
      <c r="H67" s="13">
        <v>2013123.1</v>
      </c>
      <c r="I67" s="13">
        <v>-381290.1</v>
      </c>
      <c r="J67" s="13">
        <f t="shared" si="18"/>
        <v>6393833.0999999996</v>
      </c>
      <c r="K67" s="13">
        <f t="shared" si="3"/>
        <v>21222188.199999999</v>
      </c>
    </row>
    <row r="68" spans="1:11">
      <c r="A68" s="6" t="s">
        <v>69</v>
      </c>
      <c r="B68" s="18">
        <v>10</v>
      </c>
      <c r="C68" s="18" t="s">
        <v>98</v>
      </c>
      <c r="D68" s="13">
        <v>1358041.6</v>
      </c>
      <c r="E68" s="13"/>
      <c r="F68" s="13">
        <v>-2032.6</v>
      </c>
      <c r="G68" s="13">
        <v>1765.8</v>
      </c>
      <c r="H68" s="13">
        <v>-5622.2</v>
      </c>
      <c r="I68" s="13">
        <v>-1579.4</v>
      </c>
      <c r="J68" s="13">
        <f t="shared" si="18"/>
        <v>-7468.4</v>
      </c>
      <c r="K68" s="13">
        <f t="shared" si="3"/>
        <v>1350573.2000000002</v>
      </c>
    </row>
    <row r="69" spans="1:11" s="10" customFormat="1">
      <c r="A69" s="8" t="s">
        <v>70</v>
      </c>
      <c r="B69" s="18">
        <v>11</v>
      </c>
      <c r="C69" s="18"/>
      <c r="D69" s="15">
        <f>SUM(D70:D72)</f>
        <v>4212689.4000000004</v>
      </c>
      <c r="E69" s="15">
        <f t="shared" ref="E69:K69" si="19">SUM(E70:E72)</f>
        <v>516801.9</v>
      </c>
      <c r="F69" s="15">
        <f t="shared" si="19"/>
        <v>-548813.6</v>
      </c>
      <c r="G69" s="15">
        <f t="shared" si="19"/>
        <v>326326.7</v>
      </c>
      <c r="H69" s="15">
        <f t="shared" si="19"/>
        <v>-138811.20000000001</v>
      </c>
      <c r="I69" s="15">
        <f t="shared" si="19"/>
        <v>-85717</v>
      </c>
      <c r="J69" s="15">
        <f t="shared" si="19"/>
        <v>69786.799999999959</v>
      </c>
      <c r="K69" s="15">
        <f t="shared" si="19"/>
        <v>4282476.2</v>
      </c>
    </row>
    <row r="70" spans="1:11">
      <c r="A70" s="6" t="s">
        <v>71</v>
      </c>
      <c r="B70" s="18">
        <v>11</v>
      </c>
      <c r="C70" s="18" t="s">
        <v>94</v>
      </c>
      <c r="D70" s="13">
        <v>663857.5</v>
      </c>
      <c r="E70" s="13">
        <v>504123.2</v>
      </c>
      <c r="F70" s="13">
        <v>-354652.9</v>
      </c>
      <c r="G70" s="13">
        <v>78713.3</v>
      </c>
      <c r="H70" s="13">
        <v>-106519.6</v>
      </c>
      <c r="I70" s="13">
        <v>-285045</v>
      </c>
      <c r="J70" s="13">
        <f>E70+F70+G70+H70+I70</f>
        <v>-163381.00000000003</v>
      </c>
      <c r="K70" s="13">
        <f t="shared" si="3"/>
        <v>500476.5</v>
      </c>
    </row>
    <row r="71" spans="1:11">
      <c r="A71" s="6" t="s">
        <v>72</v>
      </c>
      <c r="B71" s="18">
        <v>11</v>
      </c>
      <c r="C71" s="18" t="s">
        <v>95</v>
      </c>
      <c r="D71" s="13">
        <v>3487974</v>
      </c>
      <c r="E71" s="13">
        <v>12678.7</v>
      </c>
      <c r="F71" s="13">
        <v>-193910.6</v>
      </c>
      <c r="G71" s="13">
        <v>247613.4</v>
      </c>
      <c r="H71" s="13">
        <v>-31891.599999999999</v>
      </c>
      <c r="I71" s="13">
        <v>199506.9</v>
      </c>
      <c r="J71" s="13">
        <f t="shared" ref="J71:J72" si="20">E71+F71+G71+H71+I71</f>
        <v>233996.79999999999</v>
      </c>
      <c r="K71" s="13">
        <f t="shared" si="3"/>
        <v>3721970.8</v>
      </c>
    </row>
    <row r="72" spans="1:11" ht="31.5">
      <c r="A72" s="6" t="s">
        <v>73</v>
      </c>
      <c r="B72" s="18">
        <v>11</v>
      </c>
      <c r="C72" s="18" t="s">
        <v>97</v>
      </c>
      <c r="D72" s="13">
        <v>60857.9</v>
      </c>
      <c r="E72" s="13"/>
      <c r="F72" s="13">
        <v>-250.1</v>
      </c>
      <c r="G72" s="13"/>
      <c r="H72" s="13">
        <v>-400</v>
      </c>
      <c r="I72" s="13">
        <v>-178.9</v>
      </c>
      <c r="J72" s="13">
        <f t="shared" si="20"/>
        <v>-829</v>
      </c>
      <c r="K72" s="13">
        <f t="shared" si="3"/>
        <v>60028.9</v>
      </c>
    </row>
    <row r="73" spans="1:11" s="10" customFormat="1">
      <c r="A73" s="8" t="s">
        <v>74</v>
      </c>
      <c r="B73" s="18">
        <v>12</v>
      </c>
      <c r="C73" s="18"/>
      <c r="D73" s="15">
        <f>SUM(D74:D76)</f>
        <v>463203.8</v>
      </c>
      <c r="E73" s="15">
        <f t="shared" ref="E73:K73" si="21">SUM(E74:E76)</f>
        <v>0</v>
      </c>
      <c r="F73" s="15">
        <f t="shared" si="21"/>
        <v>-961.6</v>
      </c>
      <c r="G73" s="15">
        <f t="shared" si="21"/>
        <v>0</v>
      </c>
      <c r="H73" s="15">
        <f t="shared" si="21"/>
        <v>-29.1</v>
      </c>
      <c r="I73" s="15">
        <f t="shared" si="21"/>
        <v>-2781</v>
      </c>
      <c r="J73" s="15">
        <f t="shared" si="21"/>
        <v>-3771.6999999999994</v>
      </c>
      <c r="K73" s="15">
        <f t="shared" si="21"/>
        <v>459432.1</v>
      </c>
    </row>
    <row r="74" spans="1:11">
      <c r="A74" s="6" t="s">
        <v>75</v>
      </c>
      <c r="B74" s="18">
        <v>12</v>
      </c>
      <c r="C74" s="18" t="s">
        <v>93</v>
      </c>
      <c r="D74" s="13">
        <v>68873</v>
      </c>
      <c r="E74" s="13"/>
      <c r="F74" s="13">
        <v>-98.1</v>
      </c>
      <c r="G74" s="13">
        <v>4569.6000000000004</v>
      </c>
      <c r="H74" s="13"/>
      <c r="I74" s="13"/>
      <c r="J74" s="16">
        <f>E74+F74+G74+H74+I74</f>
        <v>4471.5</v>
      </c>
      <c r="K74" s="13">
        <f t="shared" ref="K74:K82" si="22">D74+J74</f>
        <v>73344.5</v>
      </c>
    </row>
    <row r="75" spans="1:11">
      <c r="A75" s="6" t="s">
        <v>76</v>
      </c>
      <c r="B75" s="18">
        <v>12</v>
      </c>
      <c r="C75" s="18" t="s">
        <v>94</v>
      </c>
      <c r="D75" s="13">
        <v>65507.199999999997</v>
      </c>
      <c r="E75" s="13"/>
      <c r="F75" s="13"/>
      <c r="G75" s="13">
        <v>-2455.9</v>
      </c>
      <c r="H75" s="13"/>
      <c r="I75" s="13">
        <v>-2781</v>
      </c>
      <c r="J75" s="16">
        <f t="shared" ref="J75:J76" si="23">E75+F75+G75+H75+I75</f>
        <v>-5236.8999999999996</v>
      </c>
      <c r="K75" s="13">
        <f t="shared" si="22"/>
        <v>60270.299999999996</v>
      </c>
    </row>
    <row r="76" spans="1:11" ht="31.5">
      <c r="A76" s="6" t="s">
        <v>77</v>
      </c>
      <c r="B76" s="18">
        <v>12</v>
      </c>
      <c r="C76" s="18" t="s">
        <v>96</v>
      </c>
      <c r="D76" s="13">
        <v>328823.59999999998</v>
      </c>
      <c r="E76" s="13"/>
      <c r="F76" s="13">
        <v>-863.5</v>
      </c>
      <c r="G76" s="13">
        <v>-2113.6999999999998</v>
      </c>
      <c r="H76" s="13">
        <v>-29.1</v>
      </c>
      <c r="I76" s="13"/>
      <c r="J76" s="16">
        <f t="shared" si="23"/>
        <v>-3006.2999999999997</v>
      </c>
      <c r="K76" s="13">
        <f t="shared" si="22"/>
        <v>325817.3</v>
      </c>
    </row>
    <row r="77" spans="1:11" s="10" customFormat="1" ht="31.5">
      <c r="A77" s="8" t="s">
        <v>78</v>
      </c>
      <c r="B77" s="18">
        <v>13</v>
      </c>
      <c r="C77" s="18"/>
      <c r="D77" s="15">
        <f>D78</f>
        <v>2124162.7999999998</v>
      </c>
      <c r="E77" s="15">
        <f t="shared" ref="E77:K77" si="24">E78</f>
        <v>-498428.6</v>
      </c>
      <c r="F77" s="15">
        <f t="shared" si="24"/>
        <v>-9229.9</v>
      </c>
      <c r="G77" s="15">
        <f t="shared" si="24"/>
        <v>0</v>
      </c>
      <c r="H77" s="15">
        <f t="shared" si="24"/>
        <v>-115200.8</v>
      </c>
      <c r="I77" s="15">
        <f t="shared" si="24"/>
        <v>-108139.1</v>
      </c>
      <c r="J77" s="15">
        <f t="shared" si="24"/>
        <v>-730998.4</v>
      </c>
      <c r="K77" s="15">
        <f t="shared" si="24"/>
        <v>1393164.4</v>
      </c>
    </row>
    <row r="78" spans="1:11" ht="31.5">
      <c r="A78" s="6" t="s">
        <v>79</v>
      </c>
      <c r="B78" s="18">
        <v>13</v>
      </c>
      <c r="C78" s="18" t="s">
        <v>93</v>
      </c>
      <c r="D78" s="13">
        <v>2124162.7999999998</v>
      </c>
      <c r="E78" s="13">
        <v>-498428.6</v>
      </c>
      <c r="F78" s="13">
        <v>-9229.9</v>
      </c>
      <c r="G78" s="13"/>
      <c r="H78" s="13">
        <v>-115200.8</v>
      </c>
      <c r="I78" s="13">
        <v>-108139.1</v>
      </c>
      <c r="J78" s="13">
        <f>E78+F78+G78+H78+I78</f>
        <v>-730998.4</v>
      </c>
      <c r="K78" s="13">
        <f t="shared" si="22"/>
        <v>1393164.4</v>
      </c>
    </row>
    <row r="79" spans="1:11" s="10" customFormat="1" ht="47.25">
      <c r="A79" s="8" t="s">
        <v>80</v>
      </c>
      <c r="B79" s="18">
        <v>14</v>
      </c>
      <c r="C79" s="18"/>
      <c r="D79" s="15">
        <f>D80+D81+D82</f>
        <v>11801266.6</v>
      </c>
      <c r="E79" s="15">
        <f t="shared" ref="E79:K79" si="25">E80+E81+E82</f>
        <v>0</v>
      </c>
      <c r="F79" s="15">
        <f t="shared" si="25"/>
        <v>1041000</v>
      </c>
      <c r="G79" s="15">
        <f t="shared" si="25"/>
        <v>1603494.4</v>
      </c>
      <c r="H79" s="15">
        <f t="shared" si="25"/>
        <v>0</v>
      </c>
      <c r="I79" s="15">
        <f t="shared" si="25"/>
        <v>83899</v>
      </c>
      <c r="J79" s="15">
        <f t="shared" si="25"/>
        <v>2728393.4</v>
      </c>
      <c r="K79" s="15">
        <f t="shared" si="25"/>
        <v>14529660</v>
      </c>
    </row>
    <row r="80" spans="1:11" ht="47.25">
      <c r="A80" s="6" t="s">
        <v>81</v>
      </c>
      <c r="B80" s="19">
        <v>14</v>
      </c>
      <c r="C80" s="18" t="s">
        <v>93</v>
      </c>
      <c r="D80" s="13">
        <v>10120550.4</v>
      </c>
      <c r="E80" s="2"/>
      <c r="F80" s="13">
        <v>-705.6</v>
      </c>
      <c r="G80" s="13"/>
      <c r="H80" s="13"/>
      <c r="I80" s="13"/>
      <c r="J80" s="16">
        <f>E80+F80+G80+H80+I80</f>
        <v>-705.6</v>
      </c>
      <c r="K80" s="13">
        <f t="shared" si="22"/>
        <v>10119844.800000001</v>
      </c>
    </row>
    <row r="81" spans="1:11">
      <c r="A81" s="6" t="s">
        <v>82</v>
      </c>
      <c r="B81" s="19">
        <v>14</v>
      </c>
      <c r="C81" s="18" t="s">
        <v>94</v>
      </c>
      <c r="D81" s="13">
        <v>998242.5</v>
      </c>
      <c r="E81" s="2"/>
      <c r="F81" s="13">
        <v>1041705.6</v>
      </c>
      <c r="G81" s="13">
        <v>1603494.4</v>
      </c>
      <c r="H81" s="13"/>
      <c r="I81" s="13">
        <v>83899</v>
      </c>
      <c r="J81" s="16">
        <f t="shared" ref="J81:J82" si="26">E81+F81+G81+H81+I81</f>
        <v>2729099</v>
      </c>
      <c r="K81" s="13">
        <f t="shared" si="22"/>
        <v>3727341.5</v>
      </c>
    </row>
    <row r="82" spans="1:11" ht="31.5">
      <c r="A82" s="6" t="s">
        <v>83</v>
      </c>
      <c r="B82" s="19">
        <v>14</v>
      </c>
      <c r="C82" s="18" t="s">
        <v>95</v>
      </c>
      <c r="D82" s="13">
        <v>682473.7</v>
      </c>
      <c r="E82" s="2"/>
      <c r="F82" s="13"/>
      <c r="G82" s="13"/>
      <c r="H82" s="13"/>
      <c r="I82" s="13"/>
      <c r="J82" s="16">
        <f t="shared" si="26"/>
        <v>0</v>
      </c>
      <c r="K82" s="13">
        <f t="shared" si="22"/>
        <v>682473.7</v>
      </c>
    </row>
  </sheetData>
  <mergeCells count="8">
    <mergeCell ref="E3:I3"/>
    <mergeCell ref="A1:K1"/>
    <mergeCell ref="A3:A4"/>
    <mergeCell ref="D3:D4"/>
    <mergeCell ref="J3:J6"/>
    <mergeCell ref="K3:K6"/>
    <mergeCell ref="B3:B6"/>
    <mergeCell ref="C3:C6"/>
  </mergeCells>
  <printOptions horizontalCentered="1"/>
  <pageMargins left="0.19685039370078741" right="0.19685039370078741" top="0.25" bottom="0.39370078740157483" header="0.17" footer="0.15748031496062992"/>
  <pageSetup paperSize="9" scale="7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Shpitser</dc:creator>
  <cp:lastModifiedBy>Kozarova</cp:lastModifiedBy>
  <cp:lastPrinted>2021-03-24T14:52:25Z</cp:lastPrinted>
  <dcterms:created xsi:type="dcterms:W3CDTF">2020-03-26T08:35:40Z</dcterms:created>
  <dcterms:modified xsi:type="dcterms:W3CDTF">2021-04-21T10:55:34Z</dcterms:modified>
</cp:coreProperties>
</file>